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rive'ım\Burhan Eray Ofis\3 BÜRO ÖZEL\OFİS YÖNETİMİ\SİTE Güncelleme\site dosyalar\"/>
    </mc:Choice>
  </mc:AlternateContent>
  <bookViews>
    <workbookView xWindow="0" yWindow="0" windowWidth="15530" windowHeight="6960" tabRatio="676"/>
  </bookViews>
  <sheets>
    <sheet name="POLİÇE" sheetId="8" r:id="rId1"/>
    <sheet name="BİNEK OTO GİDERLERİ" sheetId="9" r:id="rId2"/>
  </sheets>
  <definedNames>
    <definedName name="_xlnm.Print_Area" localSheetId="1">'BİNEK OTO GİDERLERİ'!$B$2:$E$16</definedName>
    <definedName name="_xlnm.Print_Area" localSheetId="0">POLİÇE!$B$2:$G$27</definedName>
  </definedNames>
  <calcPr calcId="162913"/>
</workbook>
</file>

<file path=xl/calcChain.xml><?xml version="1.0" encoding="utf-8"?>
<calcChain xmlns="http://schemas.openxmlformats.org/spreadsheetml/2006/main">
  <c r="E6" i="8" l="1"/>
  <c r="D3" i="9" l="1"/>
  <c r="E7" i="8"/>
  <c r="F9" i="8" s="1"/>
  <c r="F11" i="8" s="1"/>
  <c r="D9" i="9" l="1"/>
  <c r="D5" i="9"/>
  <c r="G20" i="8"/>
  <c r="K11" i="8"/>
  <c r="F13" i="8"/>
  <c r="F17" i="8"/>
  <c r="K22" i="8"/>
  <c r="K18" i="8"/>
  <c r="K17" i="8"/>
  <c r="K16" i="8"/>
  <c r="K15" i="8"/>
  <c r="K12" i="8"/>
  <c r="K13" i="8"/>
  <c r="F18" i="8"/>
  <c r="F12" i="8"/>
  <c r="F16" i="8"/>
  <c r="F15" i="8"/>
  <c r="D9" i="8" l="1"/>
  <c r="D7" i="9"/>
  <c r="E11" i="9" s="1"/>
  <c r="L11" i="8"/>
  <c r="M11" i="8" s="1"/>
  <c r="G9" i="8"/>
  <c r="L12" i="8"/>
  <c r="M12" i="8" s="1"/>
  <c r="L15" i="8"/>
  <c r="M15" i="8" s="1"/>
  <c r="L17" i="8"/>
  <c r="M17" i="8" s="1"/>
  <c r="L16" i="8"/>
  <c r="M16" i="8" s="1"/>
  <c r="L18" i="8"/>
  <c r="M18" i="8" s="1"/>
  <c r="D18" i="8" s="1"/>
  <c r="G18" i="8" s="1"/>
  <c r="L22" i="8"/>
  <c r="M22" i="8" s="1"/>
  <c r="L13" i="8"/>
  <c r="M13" i="8" s="1"/>
  <c r="K23" i="8"/>
  <c r="D17" i="8" l="1"/>
  <c r="G17" i="8" s="1"/>
  <c r="D15" i="8"/>
  <c r="G15" i="8" s="1"/>
  <c r="D16" i="8"/>
  <c r="G16" i="8" s="1"/>
  <c r="D13" i="8"/>
  <c r="G13" i="8" s="1"/>
  <c r="L23" i="8"/>
  <c r="D12" i="8"/>
  <c r="G12" i="8" s="1"/>
  <c r="D11" i="8"/>
  <c r="G11" i="8" s="1"/>
  <c r="M23" i="8"/>
  <c r="H22" i="8" l="1"/>
</calcChain>
</file>

<file path=xl/sharedStrings.xml><?xml version="1.0" encoding="utf-8"?>
<sst xmlns="http://schemas.openxmlformats.org/spreadsheetml/2006/main" count="30" uniqueCount="19">
  <si>
    <t>GÜN</t>
  </si>
  <si>
    <t>POLİÇE NO</t>
  </si>
  <si>
    <t>POLİÇE TÜRÜ</t>
  </si>
  <si>
    <t>Gider Hesabı</t>
  </si>
  <si>
    <t>POLİÇE TARİHİ</t>
  </si>
  <si>
    <t>SİGORTA ACENTASI</t>
  </si>
  <si>
    <t>760 / 770</t>
  </si>
  <si>
    <t>329.01.001</t>
  </si>
  <si>
    <t>K.K.E.G.</t>
  </si>
  <si>
    <t>Binek Araç</t>
  </si>
  <si>
    <t>Kanunen Kabul Edilmeyen Gider (KKEG)</t>
  </si>
  <si>
    <t>İşyeri</t>
  </si>
  <si>
    <t>Ticari Araç</t>
  </si>
  <si>
    <t>GİDER YAZILACAK POLİÇE TUTARI</t>
  </si>
  <si>
    <t>POLİÇE TUTARI</t>
  </si>
  <si>
    <t xml:space="preserve">İndirilecek Kdv </t>
  </si>
  <si>
    <t>DİĞER TİCARİ SATICILAR</t>
  </si>
  <si>
    <t>740 / 760 / 770</t>
  </si>
  <si>
    <t>BİNEK OTO GİDERİ (KDV DAHİL)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</si>
</sst>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0_ ;[Red]\-#,##0.00\ "/>
    <numFmt numFmtId="166" formatCode="dd/mm/yyyy;@"/>
    <numFmt numFmtId="167" formatCode="[$-41F]mmmm\ yy;@"/>
  </numFmts>
  <fonts count="3" x14ac:knownFonts="1">
    <font>
      <sz val="10"/>
      <name val="Arial"/>
      <charset val="16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Protection="1">
      <protection locked="0"/>
    </xf>
    <xf numFmtId="16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5" fontId="1" fillId="2" borderId="0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166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center"/>
      <protection locked="0"/>
    </xf>
    <xf numFmtId="4" fontId="1" fillId="4" borderId="0" xfId="0" applyNumberFormat="1" applyFont="1" applyFill="1" applyBorder="1" applyAlignment="1" applyProtection="1">
      <alignment vertical="center"/>
      <protection locked="0"/>
    </xf>
    <xf numFmtId="165" fontId="1" fillId="4" borderId="0" xfId="0" applyNumberFormat="1" applyFont="1" applyFill="1" applyBorder="1" applyAlignment="1" applyProtection="1">
      <alignment vertical="center"/>
      <protection locked="0"/>
    </xf>
    <xf numFmtId="164" fontId="1" fillId="4" borderId="0" xfId="0" applyNumberFormat="1" applyFont="1" applyFill="1" applyBorder="1" applyAlignment="1" applyProtection="1">
      <alignment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67" fontId="1" fillId="5" borderId="1" xfId="0" applyNumberFormat="1" applyFont="1" applyFill="1" applyBorder="1" applyAlignment="1" applyProtection="1">
      <alignment horizontal="left" vertical="center"/>
      <protection locked="0"/>
    </xf>
    <xf numFmtId="167" fontId="1" fillId="4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67" fontId="1" fillId="6" borderId="1" xfId="0" applyNumberFormat="1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 applyProtection="1">
      <alignment horizontal="right" vertical="center"/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vertical="center"/>
      <protection locked="0"/>
    </xf>
    <xf numFmtId="165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5" fontId="1" fillId="2" borderId="0" xfId="0" applyNumberFormat="1" applyFont="1" applyFill="1" applyProtection="1">
      <protection locked="0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167" fontId="1" fillId="10" borderId="1" xfId="0" applyNumberFormat="1" applyFont="1" applyFill="1" applyBorder="1" applyAlignment="1" applyProtection="1">
      <alignment horizontal="left" vertical="center"/>
      <protection locked="0"/>
    </xf>
    <xf numFmtId="164" fontId="1" fillId="10" borderId="1" xfId="0" applyNumberFormat="1" applyFont="1" applyFill="1" applyBorder="1" applyAlignment="1" applyProtection="1">
      <alignment horizontal="center" vertical="center"/>
      <protection locked="0"/>
    </xf>
    <xf numFmtId="4" fontId="1" fillId="10" borderId="1" xfId="0" applyNumberFormat="1" applyFont="1" applyFill="1" applyBorder="1" applyAlignment="1" applyProtection="1">
      <alignment vertical="center"/>
      <protection locked="0"/>
    </xf>
    <xf numFmtId="2" fontId="1" fillId="9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10" borderId="1" xfId="0" applyFont="1" applyFill="1" applyBorder="1" applyAlignment="1" applyProtection="1">
      <alignment horizontal="left" vertical="center"/>
      <protection locked="0"/>
    </xf>
    <xf numFmtId="166" fontId="1" fillId="6" borderId="1" xfId="0" applyNumberFormat="1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right" vertical="center"/>
      <protection locked="0"/>
    </xf>
    <xf numFmtId="164" fontId="1" fillId="6" borderId="1" xfId="0" applyNumberFormat="1" applyFont="1" applyFill="1" applyBorder="1" applyAlignment="1" applyProtection="1">
      <alignment horizontal="center" vertical="center"/>
      <protection locked="0"/>
    </xf>
    <xf numFmtId="166" fontId="1" fillId="10" borderId="1" xfId="0" applyNumberFormat="1" applyFont="1" applyFill="1" applyBorder="1" applyAlignment="1" applyProtection="1">
      <alignment horizontal="left" vertical="center"/>
      <protection locked="0"/>
    </xf>
    <xf numFmtId="165" fontId="2" fillId="6" borderId="1" xfId="0" applyNumberFormat="1" applyFont="1" applyFill="1" applyBorder="1" applyAlignment="1" applyProtection="1">
      <alignment horizontal="right" vertical="center"/>
    </xf>
    <xf numFmtId="165" fontId="2" fillId="10" borderId="1" xfId="0" applyNumberFormat="1" applyFont="1" applyFill="1" applyBorder="1" applyAlignment="1" applyProtection="1">
      <alignment horizontal="right" vertical="center"/>
    </xf>
    <xf numFmtId="165" fontId="1" fillId="6" borderId="1" xfId="0" applyNumberFormat="1" applyFont="1" applyFill="1" applyBorder="1" applyAlignment="1" applyProtection="1">
      <alignment vertical="center"/>
    </xf>
    <xf numFmtId="166" fontId="1" fillId="2" borderId="0" xfId="0" applyNumberFormat="1" applyFont="1" applyFill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4" fontId="1" fillId="4" borderId="0" xfId="0" applyNumberFormat="1" applyFont="1" applyFill="1" applyBorder="1" applyAlignment="1" applyProtection="1">
      <alignment horizontal="right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66" fontId="1" fillId="2" borderId="0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</xf>
    <xf numFmtId="165" fontId="1" fillId="3" borderId="1" xfId="0" applyNumberFormat="1" applyFont="1" applyFill="1" applyBorder="1" applyAlignment="1" applyProtection="1">
      <alignment horizontal="right" vertical="center"/>
    </xf>
    <xf numFmtId="165" fontId="1" fillId="3" borderId="1" xfId="0" applyNumberFormat="1" applyFont="1" applyFill="1" applyBorder="1" applyAlignment="1" applyProtection="1">
      <alignment vertical="center"/>
    </xf>
    <xf numFmtId="165" fontId="1" fillId="5" borderId="1" xfId="0" applyNumberFormat="1" applyFont="1" applyFill="1" applyBorder="1" applyAlignment="1" applyProtection="1">
      <alignment horizontal="right" vertical="center"/>
    </xf>
    <xf numFmtId="165" fontId="1" fillId="5" borderId="1" xfId="0" applyNumberFormat="1" applyFont="1" applyFill="1" applyBorder="1" applyAlignment="1" applyProtection="1">
      <alignment vertical="center"/>
    </xf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165" fontId="1" fillId="6" borderId="1" xfId="0" applyNumberFormat="1" applyFont="1" applyFill="1" applyBorder="1" applyAlignment="1" applyProtection="1">
      <alignment horizontal="right" vertical="center"/>
    </xf>
    <xf numFmtId="164" fontId="1" fillId="6" borderId="1" xfId="0" applyNumberFormat="1" applyFont="1" applyFill="1" applyBorder="1" applyAlignment="1" applyProtection="1">
      <alignment horizontal="center" vertical="center"/>
    </xf>
    <xf numFmtId="165" fontId="1" fillId="10" borderId="1" xfId="0" applyNumberFormat="1" applyFont="1" applyFill="1" applyBorder="1" applyAlignment="1" applyProtection="1">
      <alignment vertical="center"/>
    </xf>
    <xf numFmtId="165" fontId="1" fillId="7" borderId="1" xfId="0" applyNumberFormat="1" applyFont="1" applyFill="1" applyBorder="1" applyAlignment="1" applyProtection="1">
      <alignment vertical="center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3" xfId="0" applyNumberFormat="1" applyFont="1" applyFill="1" applyBorder="1" applyAlignment="1" applyProtection="1">
      <alignment horizontal="right" vertical="center"/>
      <protection locked="0"/>
    </xf>
    <xf numFmtId="166" fontId="2" fillId="9" borderId="4" xfId="0" applyNumberFormat="1" applyFont="1" applyFill="1" applyBorder="1" applyAlignment="1" applyProtection="1">
      <alignment horizontal="right" vertical="center"/>
      <protection locked="0"/>
    </xf>
    <xf numFmtId="2" fontId="1" fillId="9" borderId="3" xfId="0" applyNumberFormat="1" applyFont="1" applyFill="1" applyBorder="1" applyAlignment="1" applyProtection="1">
      <alignment horizontal="right" vertical="center"/>
      <protection locked="0"/>
    </xf>
    <xf numFmtId="2" fontId="1" fillId="9" borderId="4" xfId="0" applyNumberFormat="1" applyFont="1" applyFill="1" applyBorder="1" applyAlignment="1" applyProtection="1">
      <alignment horizontal="right" vertical="center"/>
      <protection locked="0"/>
    </xf>
    <xf numFmtId="1" fontId="1" fillId="9" borderId="3" xfId="0" applyNumberFormat="1" applyFont="1" applyFill="1" applyBorder="1" applyAlignment="1" applyProtection="1">
      <alignment horizontal="right" vertical="center"/>
      <protection locked="0"/>
    </xf>
    <xf numFmtId="1" fontId="1" fillId="9" borderId="4" xfId="0" applyNumberFormat="1" applyFont="1" applyFill="1" applyBorder="1" applyAlignment="1" applyProtection="1">
      <alignment horizontal="right" vertical="center"/>
      <protection locked="0"/>
    </xf>
    <xf numFmtId="0" fontId="1" fillId="8" borderId="1" xfId="0" applyFont="1" applyFill="1" applyBorder="1" applyAlignment="1" applyProtection="1">
      <alignment horizontal="left" vertical="center"/>
      <protection locked="0"/>
    </xf>
    <xf numFmtId="0" fontId="1" fillId="8" borderId="2" xfId="0" applyFont="1" applyFill="1" applyBorder="1" applyAlignment="1" applyProtection="1">
      <alignment horizontal="left" vertical="center"/>
      <protection locked="0"/>
    </xf>
    <xf numFmtId="0" fontId="1" fillId="8" borderId="3" xfId="0" applyFont="1" applyFill="1" applyBorder="1" applyAlignment="1" applyProtection="1">
      <alignment horizontal="left" vertical="center"/>
      <protection locked="0"/>
    </xf>
    <xf numFmtId="0" fontId="1" fillId="8" borderId="4" xfId="0" applyFont="1" applyFill="1" applyBorder="1" applyAlignment="1" applyProtection="1">
      <alignment horizontal="lef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</xf>
    <xf numFmtId="165" fontId="2" fillId="9" borderId="3" xfId="0" applyNumberFormat="1" applyFont="1" applyFill="1" applyBorder="1" applyAlignment="1" applyProtection="1">
      <alignment horizontal="right" vertical="center"/>
    </xf>
    <xf numFmtId="165" fontId="2" fillId="9" borderId="4" xfId="0" applyNumberFormat="1" applyFont="1" applyFill="1" applyBorder="1" applyAlignment="1" applyProtection="1">
      <alignment horizontal="right" vertical="center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165" fontId="2" fillId="9" borderId="3" xfId="0" applyNumberFormat="1" applyFont="1" applyFill="1" applyBorder="1" applyAlignment="1" applyProtection="1">
      <alignment horizontal="right" vertical="center"/>
      <protection locked="0"/>
    </xf>
    <xf numFmtId="165" fontId="2" fillId="9" borderId="4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indexed="43"/>
  </sheetPr>
  <dimension ref="A2:N25"/>
  <sheetViews>
    <sheetView tabSelected="1" workbookViewId="0">
      <selection activeCell="B2" sqref="B2:D2"/>
    </sheetView>
  </sheetViews>
  <sheetFormatPr defaultColWidth="9.08984375" defaultRowHeight="15.5" x14ac:dyDescent="0.35"/>
  <cols>
    <col min="1" max="1" width="9.08984375" style="1"/>
    <col min="2" max="2" width="12" style="1" customWidth="1"/>
    <col min="3" max="3" width="23" style="1" customWidth="1"/>
    <col min="4" max="4" width="9.6328125" style="26" customWidth="1"/>
    <col min="5" max="5" width="7.08984375" style="26" customWidth="1"/>
    <col min="6" max="6" width="7.81640625" style="27" bestFit="1" customWidth="1"/>
    <col min="7" max="7" width="21.6328125" style="27" customWidth="1"/>
    <col min="8" max="8" width="18.26953125" style="2" customWidth="1"/>
    <col min="9" max="9" width="39" style="2" customWidth="1"/>
    <col min="10" max="11" width="13.1796875" style="1" hidden="1" customWidth="1"/>
    <col min="12" max="12" width="7.6328125" style="1" hidden="1" customWidth="1"/>
    <col min="13" max="13" width="8.453125" style="1" hidden="1" customWidth="1"/>
    <col min="14" max="14" width="12.453125" style="1" customWidth="1"/>
    <col min="15" max="16" width="9.08984375" style="1" customWidth="1"/>
    <col min="17" max="16384" width="9.08984375" style="1"/>
  </cols>
  <sheetData>
    <row r="2" spans="1:14" ht="24" customHeight="1" x14ac:dyDescent="0.35">
      <c r="B2" s="73" t="s">
        <v>2</v>
      </c>
      <c r="C2" s="73"/>
      <c r="D2" s="73"/>
      <c r="E2" s="69" t="s">
        <v>9</v>
      </c>
      <c r="F2" s="69"/>
      <c r="G2" s="70"/>
      <c r="J2" s="32" t="s">
        <v>11</v>
      </c>
      <c r="K2" s="3"/>
    </row>
    <row r="3" spans="1:14" ht="24" customHeight="1" x14ac:dyDescent="0.35">
      <c r="B3" s="73" t="s">
        <v>1</v>
      </c>
      <c r="C3" s="73"/>
      <c r="D3" s="73"/>
      <c r="E3" s="71">
        <v>123456</v>
      </c>
      <c r="F3" s="71"/>
      <c r="G3" s="72"/>
      <c r="J3" s="32" t="s">
        <v>12</v>
      </c>
      <c r="K3" s="3"/>
    </row>
    <row r="4" spans="1:14" ht="24" customHeight="1" x14ac:dyDescent="0.35">
      <c r="B4" s="74" t="s">
        <v>4</v>
      </c>
      <c r="C4" s="75"/>
      <c r="D4" s="76"/>
      <c r="E4" s="66">
        <v>44293</v>
      </c>
      <c r="F4" s="67"/>
      <c r="G4" s="68"/>
      <c r="J4" s="32" t="s">
        <v>9</v>
      </c>
      <c r="K4" s="3"/>
      <c r="N4" s="42"/>
    </row>
    <row r="5" spans="1:14" s="3" customFormat="1" ht="24" customHeight="1" x14ac:dyDescent="0.25">
      <c r="B5" s="73" t="s">
        <v>14</v>
      </c>
      <c r="C5" s="73"/>
      <c r="D5" s="73"/>
      <c r="E5" s="80">
        <v>3650</v>
      </c>
      <c r="F5" s="81"/>
      <c r="G5" s="82"/>
      <c r="H5" s="4"/>
      <c r="I5" s="4"/>
    </row>
    <row r="6" spans="1:14" s="3" customFormat="1" ht="24" customHeight="1" x14ac:dyDescent="0.25">
      <c r="B6" s="73" t="s">
        <v>10</v>
      </c>
      <c r="C6" s="73"/>
      <c r="D6" s="73"/>
      <c r="E6" s="77">
        <f>IF(E2="Binek Araç",E5*0.3,0)</f>
        <v>1095</v>
      </c>
      <c r="F6" s="78"/>
      <c r="G6" s="79"/>
      <c r="H6" s="4"/>
      <c r="I6" s="4"/>
    </row>
    <row r="7" spans="1:14" s="3" customFormat="1" ht="24" customHeight="1" x14ac:dyDescent="0.25">
      <c r="B7" s="73" t="s">
        <v>13</v>
      </c>
      <c r="C7" s="73"/>
      <c r="D7" s="73"/>
      <c r="E7" s="77">
        <f>E5-E6</f>
        <v>2555</v>
      </c>
      <c r="F7" s="78"/>
      <c r="G7" s="79"/>
      <c r="H7" s="4"/>
      <c r="I7" s="4"/>
    </row>
    <row r="8" spans="1:14" s="3" customFormat="1" x14ac:dyDescent="0.25">
      <c r="B8" s="5"/>
      <c r="C8" s="5"/>
      <c r="D8" s="6"/>
      <c r="E8" s="6"/>
      <c r="F8" s="7"/>
      <c r="G8" s="7"/>
      <c r="H8" s="4"/>
      <c r="I8" s="4"/>
    </row>
    <row r="9" spans="1:14" s="3" customFormat="1" ht="20.149999999999999" customHeight="1" x14ac:dyDescent="0.35">
      <c r="B9" s="8" t="s">
        <v>6</v>
      </c>
      <c r="C9" s="9" t="s">
        <v>3</v>
      </c>
      <c r="D9" s="53">
        <f>IF(K11&gt;0,K11,IF(K12&gt;0,K12,IF(K13&gt;0,K13,IF(K15&gt;0,K15,"TARİHİ KONTROL EDİN"))))</f>
        <v>85</v>
      </c>
      <c r="E9" s="43" t="s">
        <v>0</v>
      </c>
      <c r="F9" s="54">
        <f>E7/365</f>
        <v>7</v>
      </c>
      <c r="G9" s="55">
        <f>D9*F9</f>
        <v>595</v>
      </c>
      <c r="H9" s="4"/>
      <c r="I9" s="4"/>
      <c r="J9" s="44"/>
      <c r="K9" s="1"/>
      <c r="L9" s="1"/>
      <c r="M9" s="1"/>
    </row>
    <row r="10" spans="1:14" s="3" customFormat="1" ht="12" customHeight="1" x14ac:dyDescent="0.35">
      <c r="B10" s="10"/>
      <c r="C10" s="11"/>
      <c r="D10" s="12"/>
      <c r="E10" s="12"/>
      <c r="F10" s="45"/>
      <c r="G10" s="14"/>
      <c r="H10" s="15"/>
      <c r="I10" s="15"/>
      <c r="J10" s="44"/>
      <c r="K10" s="1"/>
      <c r="L10" s="1"/>
      <c r="M10" s="1"/>
    </row>
    <row r="11" spans="1:14" s="3" customFormat="1" ht="16.5" customHeight="1" x14ac:dyDescent="0.35">
      <c r="B11" s="16">
        <v>180</v>
      </c>
      <c r="C11" s="17">
        <v>44012</v>
      </c>
      <c r="D11" s="60">
        <f>IF(M11=0,0,M12)</f>
        <v>0</v>
      </c>
      <c r="E11" s="46" t="s">
        <v>0</v>
      </c>
      <c r="F11" s="56">
        <f>F$9</f>
        <v>7</v>
      </c>
      <c r="G11" s="57">
        <f>D11*F11</f>
        <v>0</v>
      </c>
      <c r="H11" s="4"/>
      <c r="I11" s="4"/>
      <c r="J11" s="47">
        <v>44286</v>
      </c>
      <c r="K11" s="58">
        <f>IF((J11-E4+1)&lt;0,0,J11-E4+1)</f>
        <v>0</v>
      </c>
      <c r="L11" s="58">
        <f>K11</f>
        <v>0</v>
      </c>
      <c r="M11" s="58">
        <f>IF(L11&lt;0,0,L11)</f>
        <v>0</v>
      </c>
    </row>
    <row r="12" spans="1:14" s="3" customFormat="1" ht="20.25" customHeight="1" x14ac:dyDescent="0.35">
      <c r="B12" s="16">
        <v>180</v>
      </c>
      <c r="C12" s="17">
        <v>44104</v>
      </c>
      <c r="D12" s="60">
        <f>IF(M12=0,0,M13)</f>
        <v>92</v>
      </c>
      <c r="E12" s="46" t="s">
        <v>0</v>
      </c>
      <c r="F12" s="56">
        <f>F$9</f>
        <v>7</v>
      </c>
      <c r="G12" s="57">
        <f>D12*F12</f>
        <v>644</v>
      </c>
      <c r="H12" s="4"/>
      <c r="I12" s="4"/>
      <c r="J12" s="47">
        <v>44377</v>
      </c>
      <c r="K12" s="58">
        <f>IF((J12-E4+1)&lt;0,0,J12-E4+1)</f>
        <v>85</v>
      </c>
      <c r="L12" s="58">
        <f>K12-K11</f>
        <v>85</v>
      </c>
      <c r="M12" s="58">
        <f t="shared" ref="M12:M22" si="0">IF(L12&lt;0,0,L12)</f>
        <v>85</v>
      </c>
    </row>
    <row r="13" spans="1:14" s="3" customFormat="1" ht="20.25" customHeight="1" x14ac:dyDescent="0.35">
      <c r="B13" s="16">
        <v>180</v>
      </c>
      <c r="C13" s="17">
        <v>44196</v>
      </c>
      <c r="D13" s="60">
        <f>IF(M13=0,0,M15)</f>
        <v>92</v>
      </c>
      <c r="E13" s="46" t="s">
        <v>0</v>
      </c>
      <c r="F13" s="56">
        <f>F$9</f>
        <v>7</v>
      </c>
      <c r="G13" s="57">
        <f>D13*F13</f>
        <v>644</v>
      </c>
      <c r="H13" s="4"/>
      <c r="I13" s="4"/>
      <c r="J13" s="47">
        <v>44469</v>
      </c>
      <c r="K13" s="58">
        <f>IF((J13-E4+1)&lt;0,0,J13-E4+1)</f>
        <v>177</v>
      </c>
      <c r="L13" s="59">
        <f>K13-K12</f>
        <v>92</v>
      </c>
      <c r="M13" s="58">
        <f t="shared" si="0"/>
        <v>92</v>
      </c>
    </row>
    <row r="14" spans="1:14" s="3" customFormat="1" ht="12" customHeight="1" x14ac:dyDescent="0.35">
      <c r="A14" s="5"/>
      <c r="B14" s="10"/>
      <c r="C14" s="18"/>
      <c r="D14" s="12"/>
      <c r="E14" s="12"/>
      <c r="F14" s="45"/>
      <c r="G14" s="14"/>
      <c r="H14" s="15"/>
      <c r="I14" s="15"/>
      <c r="J14" s="49"/>
      <c r="K14" s="19"/>
      <c r="L14" s="50"/>
      <c r="M14" s="19"/>
    </row>
    <row r="15" spans="1:14" s="3" customFormat="1" ht="20.25" customHeight="1" x14ac:dyDescent="0.35">
      <c r="B15" s="20">
        <v>280</v>
      </c>
      <c r="C15" s="21">
        <v>44286</v>
      </c>
      <c r="D15" s="62">
        <f>IF(M15=0,0,M16)</f>
        <v>90</v>
      </c>
      <c r="E15" s="37" t="s">
        <v>0</v>
      </c>
      <c r="F15" s="61">
        <f>F$9</f>
        <v>7</v>
      </c>
      <c r="G15" s="41">
        <f>D15*F15</f>
        <v>630</v>
      </c>
      <c r="H15" s="4"/>
      <c r="I15" s="4"/>
      <c r="J15" s="47">
        <v>44561</v>
      </c>
      <c r="K15" s="58">
        <f>IF((J15-E4+1)&lt;0,0,J15-E4+1)</f>
        <v>269</v>
      </c>
      <c r="L15" s="58">
        <f>K15-K13</f>
        <v>92</v>
      </c>
      <c r="M15" s="58">
        <f t="shared" si="0"/>
        <v>92</v>
      </c>
    </row>
    <row r="16" spans="1:14" s="3" customFormat="1" ht="20.25" customHeight="1" x14ac:dyDescent="0.25">
      <c r="B16" s="20">
        <v>280</v>
      </c>
      <c r="C16" s="21">
        <v>44377</v>
      </c>
      <c r="D16" s="62">
        <f>IF(M16=0,0,M17)</f>
        <v>6</v>
      </c>
      <c r="E16" s="37" t="s">
        <v>0</v>
      </c>
      <c r="F16" s="61">
        <f>F$9</f>
        <v>7</v>
      </c>
      <c r="G16" s="41">
        <f>D16*F16</f>
        <v>42</v>
      </c>
      <c r="H16" s="4"/>
      <c r="I16" s="4"/>
      <c r="J16" s="51">
        <v>44651</v>
      </c>
      <c r="K16" s="59">
        <f>IF((J16-E4+1)&lt;0,0,J16-E4+1)</f>
        <v>359</v>
      </c>
      <c r="L16" s="59">
        <f>IF(K16&lt;365,K16-K15,365-K15)</f>
        <v>90</v>
      </c>
      <c r="M16" s="59">
        <f t="shared" si="0"/>
        <v>90</v>
      </c>
    </row>
    <row r="17" spans="1:14" s="3" customFormat="1" ht="20.25" customHeight="1" x14ac:dyDescent="0.25">
      <c r="B17" s="20">
        <v>280</v>
      </c>
      <c r="C17" s="21">
        <v>44469</v>
      </c>
      <c r="D17" s="62">
        <f>IF(M17=0,0,M18)</f>
        <v>0</v>
      </c>
      <c r="E17" s="37" t="s">
        <v>0</v>
      </c>
      <c r="F17" s="61">
        <f>F$9</f>
        <v>7</v>
      </c>
      <c r="G17" s="41">
        <f>D17*F17</f>
        <v>0</v>
      </c>
      <c r="H17" s="4"/>
      <c r="I17" s="4"/>
      <c r="J17" s="51">
        <v>44742</v>
      </c>
      <c r="K17" s="59">
        <f>IF((J17-E4+1)&lt;0,0,J17-E4+1)</f>
        <v>450</v>
      </c>
      <c r="L17" s="59">
        <f>IF(K17&lt;365,K17-K16,365-K16)</f>
        <v>6</v>
      </c>
      <c r="M17" s="59">
        <f t="shared" si="0"/>
        <v>6</v>
      </c>
    </row>
    <row r="18" spans="1:14" s="3" customFormat="1" ht="20.25" customHeight="1" x14ac:dyDescent="0.25">
      <c r="B18" s="20">
        <v>280</v>
      </c>
      <c r="C18" s="21">
        <v>44561</v>
      </c>
      <c r="D18" s="62">
        <f>IF(M18=0,0,M22)</f>
        <v>0</v>
      </c>
      <c r="E18" s="37" t="s">
        <v>0</v>
      </c>
      <c r="F18" s="61">
        <f>F$9</f>
        <v>7</v>
      </c>
      <c r="G18" s="41">
        <f>D18*F18</f>
        <v>0</v>
      </c>
      <c r="H18" s="4"/>
      <c r="I18" s="4"/>
      <c r="J18" s="51">
        <v>44834</v>
      </c>
      <c r="K18" s="59">
        <f>IF((J18-E4+1)&lt;0,0,J18-E4+1)</f>
        <v>542</v>
      </c>
      <c r="L18" s="59">
        <f>IF(K18&lt;365,K18-K17,365-K17)</f>
        <v>-85</v>
      </c>
      <c r="M18" s="59">
        <f t="shared" si="0"/>
        <v>0</v>
      </c>
    </row>
    <row r="19" spans="1:14" s="3" customFormat="1" ht="9" customHeight="1" x14ac:dyDescent="0.25">
      <c r="A19" s="5"/>
      <c r="B19" s="10"/>
      <c r="C19" s="18"/>
      <c r="D19" s="12"/>
      <c r="E19" s="12"/>
      <c r="F19" s="13"/>
      <c r="G19" s="14"/>
      <c r="H19" s="15"/>
      <c r="I19" s="15"/>
      <c r="J19" s="51"/>
      <c r="K19" s="48"/>
      <c r="L19" s="48"/>
      <c r="M19" s="48"/>
      <c r="N19" s="50"/>
    </row>
    <row r="20" spans="1:14" s="3" customFormat="1" ht="20" customHeight="1" x14ac:dyDescent="0.25">
      <c r="A20" s="5"/>
      <c r="B20" s="28">
        <v>689</v>
      </c>
      <c r="C20" s="29" t="s">
        <v>8</v>
      </c>
      <c r="D20" s="30"/>
      <c r="E20" s="30"/>
      <c r="F20" s="31"/>
      <c r="G20" s="63">
        <f>E6</f>
        <v>1095</v>
      </c>
      <c r="H20" s="15"/>
      <c r="I20" s="15"/>
      <c r="J20" s="51"/>
      <c r="K20" s="48"/>
      <c r="L20" s="48"/>
      <c r="M20" s="48"/>
      <c r="N20" s="50"/>
    </row>
    <row r="21" spans="1:14" s="3" customFormat="1" ht="20" customHeight="1" x14ac:dyDescent="0.25">
      <c r="A21" s="5"/>
      <c r="B21" s="10"/>
      <c r="C21" s="18"/>
      <c r="D21" s="12"/>
      <c r="E21" s="12"/>
      <c r="F21" s="13"/>
      <c r="G21" s="14"/>
      <c r="H21" s="15"/>
      <c r="I21" s="15"/>
      <c r="J21" s="51"/>
      <c r="K21" s="48"/>
      <c r="L21" s="48"/>
      <c r="M21" s="48"/>
      <c r="N21" s="50"/>
    </row>
    <row r="22" spans="1:14" s="3" customFormat="1" ht="20.25" customHeight="1" x14ac:dyDescent="0.25">
      <c r="C22" s="22" t="s">
        <v>7</v>
      </c>
      <c r="D22" s="65" t="s">
        <v>5</v>
      </c>
      <c r="E22" s="65"/>
      <c r="F22" s="65"/>
      <c r="G22" s="65"/>
      <c r="H22" s="64">
        <f>SUM(G9:G20)</f>
        <v>3650</v>
      </c>
      <c r="I22" s="14"/>
      <c r="J22" s="51">
        <v>44561</v>
      </c>
      <c r="K22" s="59">
        <f>IF((J22-E4+1)&lt;0,0,J22-E4+1)</f>
        <v>269</v>
      </c>
      <c r="L22" s="59">
        <f>IF(K22&lt;365,K22-K18,365-K18)</f>
        <v>-273</v>
      </c>
      <c r="M22" s="59">
        <f t="shared" si="0"/>
        <v>0</v>
      </c>
    </row>
    <row r="23" spans="1:14" s="3" customFormat="1" ht="20.25" customHeight="1" x14ac:dyDescent="0.25">
      <c r="B23" s="10"/>
      <c r="C23" s="23"/>
      <c r="D23" s="6"/>
      <c r="E23" s="6"/>
      <c r="F23" s="13"/>
      <c r="G23" s="7"/>
      <c r="H23" s="4"/>
      <c r="I23" s="4"/>
      <c r="J23" s="51"/>
      <c r="K23" s="59">
        <f>SUM(K11:K22)</f>
        <v>2151</v>
      </c>
      <c r="L23" s="59">
        <f>SUM(L11:L22)</f>
        <v>7</v>
      </c>
      <c r="M23" s="59">
        <f>SUM(M11:M22)</f>
        <v>365</v>
      </c>
    </row>
    <row r="24" spans="1:14" s="3" customFormat="1" ht="20.25" customHeight="1" x14ac:dyDescent="0.25">
      <c r="B24" s="5"/>
      <c r="C24" s="24"/>
      <c r="D24" s="6"/>
      <c r="E24" s="6"/>
      <c r="F24" s="7"/>
      <c r="G24" s="7"/>
      <c r="H24" s="4"/>
      <c r="I24" s="4"/>
      <c r="J24" s="52"/>
    </row>
    <row r="25" spans="1:14" s="3" customFormat="1" x14ac:dyDescent="0.35">
      <c r="B25" s="5"/>
      <c r="C25" s="19"/>
      <c r="D25" s="6"/>
      <c r="E25" s="6"/>
      <c r="F25" s="25"/>
      <c r="G25" s="25"/>
      <c r="H25" s="4"/>
      <c r="I25" s="4"/>
    </row>
  </sheetData>
  <sheetProtection formatCells="0" formatColumns="0" formatRows="0" insertColumns="0" insertRows="0"/>
  <mergeCells count="13">
    <mergeCell ref="D22:G22"/>
    <mergeCell ref="E4:G4"/>
    <mergeCell ref="E2:G2"/>
    <mergeCell ref="E3:G3"/>
    <mergeCell ref="B3:D3"/>
    <mergeCell ref="B2:D2"/>
    <mergeCell ref="B4:D4"/>
    <mergeCell ref="B6:D6"/>
    <mergeCell ref="E6:G6"/>
    <mergeCell ref="B7:D7"/>
    <mergeCell ref="E7:G7"/>
    <mergeCell ref="B5:D5"/>
    <mergeCell ref="E5:G5"/>
  </mergeCells>
  <phoneticPr fontId="0" type="noConversion"/>
  <dataValidations count="1">
    <dataValidation type="list" allowBlank="1" showInputMessage="1" showErrorMessage="1" sqref="E2:G2">
      <formula1>$J$2:$J$4</formula1>
    </dataValidation>
  </dataValidations>
  <pageMargins left="1.1000000000000001" right="0.25" top="1.29" bottom="1" header="0.89" footer="0.5"/>
  <pageSetup paperSize="9" scale="95" orientation="portrait" blackAndWhite="1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G17"/>
  <sheetViews>
    <sheetView workbookViewId="0">
      <selection activeCell="D3" sqref="D3:E3"/>
    </sheetView>
  </sheetViews>
  <sheetFormatPr defaultColWidth="9.08984375" defaultRowHeight="15.5" x14ac:dyDescent="0.35"/>
  <cols>
    <col min="1" max="1" width="9.08984375" style="1"/>
    <col min="2" max="2" width="16.81640625" style="1" customWidth="1"/>
    <col min="3" max="3" width="30.1796875" style="1" customWidth="1"/>
    <col min="4" max="4" width="17.6328125" style="26" customWidth="1"/>
    <col min="5" max="5" width="17.6328125" style="27" customWidth="1"/>
    <col min="6" max="6" width="18.26953125" style="2" customWidth="1"/>
    <col min="7" max="7" width="39" style="2" customWidth="1"/>
    <col min="8" max="9" width="9.08984375" style="1" customWidth="1"/>
    <col min="10" max="16384" width="9.08984375" style="1"/>
  </cols>
  <sheetData>
    <row r="2" spans="1:7" ht="24" customHeight="1" x14ac:dyDescent="0.35">
      <c r="B2" s="73" t="s">
        <v>18</v>
      </c>
      <c r="C2" s="73"/>
      <c r="D2" s="80">
        <v>1000</v>
      </c>
      <c r="E2" s="82"/>
    </row>
    <row r="3" spans="1:7" ht="24" customHeight="1" x14ac:dyDescent="0.35">
      <c r="B3" s="73" t="s">
        <v>10</v>
      </c>
      <c r="C3" s="73"/>
      <c r="D3" s="77">
        <f>D2*0.3</f>
        <v>300</v>
      </c>
      <c r="E3" s="79"/>
    </row>
    <row r="4" spans="1:7" ht="24" customHeight="1" x14ac:dyDescent="0.35">
      <c r="B4" s="5"/>
      <c r="C4" s="5"/>
      <c r="D4" s="6"/>
      <c r="E4" s="7"/>
    </row>
    <row r="5" spans="1:7" s="3" customFormat="1" ht="25" customHeight="1" x14ac:dyDescent="0.25">
      <c r="B5" s="33" t="s">
        <v>17</v>
      </c>
      <c r="C5" s="35" t="s">
        <v>3</v>
      </c>
      <c r="D5" s="39">
        <f>(D2-D3)/1.18</f>
        <v>593.22033898305085</v>
      </c>
      <c r="E5" s="4"/>
      <c r="F5" s="4"/>
      <c r="G5" s="4"/>
    </row>
    <row r="6" spans="1:7" s="3" customFormat="1" ht="24" customHeight="1" x14ac:dyDescent="0.25">
      <c r="B6" s="10"/>
      <c r="C6" s="11"/>
      <c r="D6" s="14"/>
      <c r="E6" s="15"/>
      <c r="F6" s="4"/>
      <c r="G6" s="4"/>
    </row>
    <row r="7" spans="1:7" s="3" customFormat="1" ht="25" customHeight="1" x14ac:dyDescent="0.25">
      <c r="B7" s="33">
        <v>191</v>
      </c>
      <c r="C7" s="35" t="s">
        <v>15</v>
      </c>
      <c r="D7" s="39">
        <f>D5*0.18</f>
        <v>106.77966101694915</v>
      </c>
      <c r="E7" s="4"/>
      <c r="F7" s="4"/>
      <c r="G7" s="4"/>
    </row>
    <row r="8" spans="1:7" s="3" customFormat="1" ht="25" customHeight="1" x14ac:dyDescent="0.25">
      <c r="B8" s="10"/>
      <c r="C8" s="11"/>
      <c r="D8" s="14"/>
      <c r="E8" s="4"/>
      <c r="F8" s="4"/>
      <c r="G8" s="4"/>
    </row>
    <row r="9" spans="1:7" s="3" customFormat="1" ht="25" customHeight="1" x14ac:dyDescent="0.25">
      <c r="B9" s="34">
        <v>689</v>
      </c>
      <c r="C9" s="38" t="s">
        <v>8</v>
      </c>
      <c r="D9" s="40">
        <f>D3</f>
        <v>300</v>
      </c>
      <c r="E9" s="4"/>
      <c r="F9" s="4"/>
      <c r="G9" s="4"/>
    </row>
    <row r="10" spans="1:7" s="3" customFormat="1" ht="25" customHeight="1" x14ac:dyDescent="0.25">
      <c r="B10" s="10"/>
      <c r="C10" s="18"/>
      <c r="D10" s="12"/>
      <c r="E10" s="14"/>
      <c r="F10" s="4"/>
      <c r="G10" s="4"/>
    </row>
    <row r="11" spans="1:7" s="3" customFormat="1" ht="25" customHeight="1" x14ac:dyDescent="0.25">
      <c r="B11" s="36">
        <v>329</v>
      </c>
      <c r="C11" s="37" t="s">
        <v>16</v>
      </c>
      <c r="D11" s="37"/>
      <c r="E11" s="41">
        <f>D5+D7+D9</f>
        <v>1000</v>
      </c>
      <c r="F11" s="4"/>
      <c r="G11" s="4"/>
    </row>
    <row r="12" spans="1:7" s="3" customFormat="1" ht="25" customHeight="1" x14ac:dyDescent="0.25">
      <c r="B12" s="10"/>
      <c r="C12" s="23"/>
      <c r="D12" s="6"/>
      <c r="E12" s="7"/>
      <c r="F12" s="4"/>
      <c r="G12" s="4"/>
    </row>
    <row r="13" spans="1:7" s="3" customFormat="1" ht="10" customHeight="1" x14ac:dyDescent="0.25">
      <c r="A13" s="5"/>
      <c r="B13" s="5"/>
      <c r="C13" s="24"/>
      <c r="D13" s="6"/>
      <c r="E13" s="7"/>
      <c r="F13" s="15"/>
      <c r="G13" s="15"/>
    </row>
    <row r="14" spans="1:7" s="3" customFormat="1" ht="25" customHeight="1" x14ac:dyDescent="0.35">
      <c r="B14" s="5"/>
      <c r="C14" s="19"/>
      <c r="D14" s="6"/>
      <c r="E14" s="25"/>
      <c r="G14" s="14"/>
    </row>
    <row r="15" spans="1:7" s="3" customFormat="1" ht="20.25" customHeight="1" x14ac:dyDescent="0.35">
      <c r="B15" s="1"/>
      <c r="C15" s="1"/>
      <c r="D15" s="26"/>
      <c r="E15" s="27"/>
      <c r="F15" s="4"/>
      <c r="G15" s="4"/>
    </row>
    <row r="16" spans="1:7" s="3" customFormat="1" ht="20.25" customHeight="1" x14ac:dyDescent="0.35">
      <c r="B16" s="1"/>
      <c r="C16" s="1"/>
      <c r="D16" s="26"/>
      <c r="E16" s="27"/>
      <c r="F16" s="4"/>
      <c r="G16" s="4"/>
    </row>
    <row r="17" spans="2:7" s="3" customFormat="1" x14ac:dyDescent="0.35">
      <c r="B17" s="1"/>
      <c r="C17" s="1"/>
      <c r="D17" s="26"/>
      <c r="E17" s="27"/>
      <c r="F17" s="4"/>
      <c r="G17" s="4"/>
    </row>
  </sheetData>
  <sheetProtection algorithmName="SHA-512" hashValue="rJPB/wHLCeVSLI3HfLBXvyXWJoxPAyNVGuc1v5sZ3jjInIjM1LbdjHZ4NCe2YB89N794cImuRDdItGsWHb9tTQ==" saltValue="jZ1DNH0+8/Q07DIGNk6+ZQ==" spinCount="100000" sheet="1" objects="1" scenarios="1" formatCells="0" formatColumns="0" formatRows="0" insertColumns="0" insertRows="0"/>
  <mergeCells count="4">
    <mergeCell ref="B2:C2"/>
    <mergeCell ref="D2:E2"/>
    <mergeCell ref="B3:C3"/>
    <mergeCell ref="D3:E3"/>
  </mergeCells>
  <pageMargins left="1.1000000000000001" right="0.25" top="1.29" bottom="1" header="0.89" footer="0.5"/>
  <pageSetup paperSize="9" scale="95" orientation="portrait" blackAndWhite="1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POLİÇE</vt:lpstr>
      <vt:lpstr>BİNEK OTO GİDERLERİ</vt:lpstr>
      <vt:lpstr>'BİNEK OTO GİDERLERİ'!Yazdırma_Alanı</vt:lpstr>
      <vt:lpstr>POLİÇE!Yazdırma_Alanı</vt:lpstr>
    </vt:vector>
  </TitlesOfParts>
  <Company>sAKOYA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HayTek</dc:creator>
  <cp:lastModifiedBy>Burhan ERAY</cp:lastModifiedBy>
  <cp:lastPrinted>2014-03-31T22:06:49Z</cp:lastPrinted>
  <dcterms:created xsi:type="dcterms:W3CDTF">2004-01-08T14:07:42Z</dcterms:created>
  <dcterms:modified xsi:type="dcterms:W3CDTF">2021-01-03T05:05:15Z</dcterms:modified>
</cp:coreProperties>
</file>